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c2b663dc1d269b/1. งาน ตม.จว.ปทุมธานี 2568/ITA/ITA 2568/O11 แผนการใช้จ่ายงบประมาณ/Excel/"/>
    </mc:Choice>
  </mc:AlternateContent>
  <xr:revisionPtr revIDLastSave="56" documentId="8_{62C21445-8D7F-4447-B261-BA1C342914D3}" xr6:coauthVersionLast="47" xr6:coauthVersionMax="47" xr10:uidLastSave="{542212E4-69F8-4AB3-87F1-D22CA6A25216}"/>
  <bookViews>
    <workbookView xWindow="360" yWindow="600" windowWidth="28440" windowHeight="14880" xr2:uid="{00000000-000D-0000-FFFF-FFFF00000000}"/>
  </bookViews>
  <sheets>
    <sheet name="ผลการใช้จ่าย ไตรมาส 1-2" sheetId="7" r:id="rId1"/>
  </sheets>
  <definedNames>
    <definedName name="_xlnm.Print_Area" localSheetId="0">'ผลการใช้จ่าย ไตรมาส 1-2'!$A$1:$G$101</definedName>
  </definedNames>
  <calcPr calcId="191029"/>
</workbook>
</file>

<file path=xl/calcChain.xml><?xml version="1.0" encoding="utf-8"?>
<calcChain xmlns="http://schemas.openxmlformats.org/spreadsheetml/2006/main">
  <c r="E78" i="7" l="1"/>
  <c r="E84" i="7"/>
  <c r="E79" i="7"/>
  <c r="D79" i="7"/>
  <c r="D78" i="7"/>
  <c r="D77" i="7"/>
  <c r="D76" i="7"/>
  <c r="D84" i="7"/>
  <c r="F91" i="7"/>
  <c r="D91" i="7"/>
  <c r="E91" i="7"/>
  <c r="F80" i="7"/>
  <c r="E77" i="7"/>
  <c r="E76" i="7"/>
  <c r="F87" i="7"/>
  <c r="D86" i="7"/>
  <c r="E86" i="7"/>
  <c r="F40" i="7"/>
  <c r="E19" i="7"/>
  <c r="D19" i="7"/>
  <c r="E18" i="7"/>
  <c r="D18" i="7"/>
  <c r="F18" i="7" s="1"/>
  <c r="E17" i="7"/>
  <c r="D17" i="7"/>
  <c r="F11" i="7"/>
  <c r="E10" i="7"/>
  <c r="D10" i="7"/>
  <c r="D15" i="7" s="1"/>
  <c r="D92" i="7" l="1"/>
  <c r="F84" i="7"/>
  <c r="E92" i="7"/>
  <c r="F79" i="7"/>
  <c r="F86" i="7"/>
  <c r="F76" i="7"/>
  <c r="F77" i="7"/>
  <c r="F78" i="7"/>
  <c r="F17" i="7"/>
  <c r="F10" i="7"/>
  <c r="D23" i="7"/>
  <c r="D24" i="7" s="1"/>
  <c r="E23" i="7"/>
  <c r="F19" i="7"/>
  <c r="F92" i="7" l="1"/>
  <c r="F23" i="7"/>
  <c r="E41" i="7" l="1"/>
  <c r="D41" i="7"/>
  <c r="E15" i="7"/>
  <c r="E24" i="7" s="1"/>
  <c r="F24" i="7" s="1"/>
  <c r="F41" i="7" l="1"/>
  <c r="F15" i="7"/>
</calcChain>
</file>

<file path=xl/sharedStrings.xml><?xml version="1.0" encoding="utf-8"?>
<sst xmlns="http://schemas.openxmlformats.org/spreadsheetml/2006/main" count="108" uniqueCount="40">
  <si>
    <t>ที่</t>
  </si>
  <si>
    <t>งบประมาณที่ได้รับ</t>
  </si>
  <si>
    <t>ผลการเบิกจ่าย</t>
  </si>
  <si>
    <t>คิดเป็นร้อยละ</t>
  </si>
  <si>
    <t>ค่าสาธารณูปโภค</t>
  </si>
  <si>
    <t>ไม่พบปัญหาอุปสรรค</t>
  </si>
  <si>
    <t>แผนงานบุคลากรภาครัฐ</t>
  </si>
  <si>
    <t>ค่าตอบแทน ค่าใช้สอย และค่าวัสดุ</t>
  </si>
  <si>
    <t>ค่าเช่าบ้าน (ค่าเช่าซื้อ)</t>
  </si>
  <si>
    <t>ชื่อโครงการ/กิจกรรม</t>
  </si>
  <si>
    <t>งบประมาณรายจ่ายประจำปีงบประมาณ พ.ศ.2568</t>
  </si>
  <si>
    <t>โครงการ : การรักษาความสงบเรียบร้อยและความมั่นคงภายในประเทศ</t>
  </si>
  <si>
    <t>กิจกรรม : การตรวจสอบ คัดกรอง ปราบปรามคนต่างด้าวที่ไม่พึงปรารถนา</t>
  </si>
  <si>
    <t>ดำเนินการเบิกจ่ายตามขั้นตอน/ไตรมาส</t>
  </si>
  <si>
    <t>รายงานผลการใช้จ่ายงบประมาณ</t>
  </si>
  <si>
    <t>ผลการดำเนินการ</t>
  </si>
  <si>
    <t>ปัญหา/อุปสรรคแนวทางการแก้ไข</t>
  </si>
  <si>
    <t>ค่าธรรมเนียมตรวจคนเข้าเมืองเพื่อเสริมงบประมาณรายจ่ายประจำปีงบประมาณ พ.ศ.2567 ขยายใช้ถึง 30 ก.ย.68</t>
  </si>
  <si>
    <t>-</t>
  </si>
  <si>
    <t>ประจำปีงบประมาณ พ.ศ.2568 ไตรมาสที่ 1 และ ไตรมาสที่ 2 (ตุลาคม 2567 - มีนาคม 2568)</t>
  </si>
  <si>
    <t>ตรวจคนเข้าเมืองจังหวัดปทุมธานี</t>
  </si>
  <si>
    <t>รวมเบิกจ่าย</t>
  </si>
  <si>
    <t xml:space="preserve"> 1.1.1 ค่าเช่าเครื่องถ่ายเอกสาร</t>
  </si>
  <si>
    <t xml:space="preserve"> 1.1.2 ค่าซ่อมรถยนต์ของทางราชการ 2 คัน</t>
  </si>
  <si>
    <t>1.2.1 ค่าน้ำประปา</t>
  </si>
  <si>
    <t>1.2.2 ค่าอินเตอร์เน็ตความเร็วสูง</t>
  </si>
  <si>
    <t>1.2.3 ค่าโทรศัพท์</t>
  </si>
  <si>
    <t>รวมเบิกจ่ายทั้งสิ้น</t>
  </si>
  <si>
    <t>ทราบ</t>
  </si>
  <si>
    <t>ข้อมูล ณ วันที่ 1 เม.ย.68</t>
  </si>
  <si>
    <t>( ดุสิต  จิตรขุนทด )</t>
  </si>
  <si>
    <t>ผกก.ตม.จว.ปทุมธานี บก.ตม.3</t>
  </si>
  <si>
    <t xml:space="preserve">                ว่าที่ พ.ต.อ.</t>
  </si>
  <si>
    <t>3.2.1 ค่าไฟฟ้า</t>
  </si>
  <si>
    <t>3.2.2 ค่าประปา</t>
  </si>
  <si>
    <t xml:space="preserve"> 3.1.1 ค่าจ้างเหมาทำความสะอาดอาคารที่ทำการฯ</t>
  </si>
  <si>
    <t xml:space="preserve"> 3.1.2 ค่าจ้างเหมาทำความสะอาดอาคารอเนกประสงค์ฯ</t>
  </si>
  <si>
    <t xml:space="preserve"> 3.1.3 ค่าอาหารผู้ต้องกัก</t>
  </si>
  <si>
    <t xml:space="preserve"> 3.1.4 ค่าวัสดุน้ำมันเชื้อเพลิง</t>
  </si>
  <si>
    <t xml:space="preserve"> 3.1.5 วัสดุสำนักงาน 28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</si>
</sst>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3" fillId="0" borderId="1" xfId="0" quotePrefix="1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1" fillId="0" borderId="5" xfId="0" applyFont="1" applyBorder="1" applyAlignment="1">
      <alignment horizontal="center" vertical="top"/>
    </xf>
    <xf numFmtId="0" fontId="3" fillId="0" borderId="0" xfId="0" applyFont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4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0" borderId="3" xfId="0" applyFont="1" applyFill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0" fontId="1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6" xfId="0" quotePrefix="1" applyFont="1" applyFill="1" applyBorder="1" applyAlignment="1">
      <alignment horizontal="center" vertical="top"/>
    </xf>
    <xf numFmtId="4" fontId="1" fillId="4" borderId="6" xfId="0" applyNumberFormat="1" applyFont="1" applyFill="1" applyBorder="1" applyAlignment="1">
      <alignment vertical="top"/>
    </xf>
    <xf numFmtId="43" fontId="1" fillId="4" borderId="6" xfId="1" applyFont="1" applyFill="1" applyBorder="1" applyAlignment="1">
      <alignment vertical="top"/>
    </xf>
    <xf numFmtId="0" fontId="3" fillId="3" borderId="7" xfId="0" applyFont="1" applyFill="1" applyBorder="1" applyAlignment="1">
      <alignment horizontal="center" vertical="top"/>
    </xf>
    <xf numFmtId="4" fontId="1" fillId="3" borderId="7" xfId="0" applyNumberFormat="1" applyFont="1" applyFill="1" applyBorder="1" applyAlignment="1">
      <alignment vertical="top"/>
    </xf>
    <xf numFmtId="0" fontId="1" fillId="3" borderId="7" xfId="0" quotePrefix="1" applyFont="1" applyFill="1" applyBorder="1" applyAlignment="1">
      <alignment horizontal="right" vertical="top"/>
    </xf>
    <xf numFmtId="0" fontId="3" fillId="3" borderId="7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43" fontId="1" fillId="0" borderId="1" xfId="1" applyFont="1" applyBorder="1" applyAlignment="1">
      <alignment horizontal="right" vertical="top"/>
    </xf>
    <xf numFmtId="0" fontId="1" fillId="4" borderId="8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43" fontId="1" fillId="4" borderId="6" xfId="1" applyFont="1" applyFill="1" applyBorder="1" applyAlignment="1">
      <alignment horizontal="right" vertical="top"/>
    </xf>
    <xf numFmtId="0" fontId="1" fillId="5" borderId="11" xfId="0" applyFont="1" applyFill="1" applyBorder="1" applyAlignment="1">
      <alignment horizontal="center" vertical="top"/>
    </xf>
    <xf numFmtId="0" fontId="1" fillId="5" borderId="12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horizontal="center" vertical="top"/>
    </xf>
    <xf numFmtId="4" fontId="1" fillId="5" borderId="14" xfId="0" applyNumberFormat="1" applyFont="1" applyFill="1" applyBorder="1" applyAlignment="1">
      <alignment vertical="top"/>
    </xf>
    <xf numFmtId="43" fontId="1" fillId="5" borderId="14" xfId="1" applyFont="1" applyFill="1" applyBorder="1" applyAlignment="1">
      <alignment vertical="top"/>
    </xf>
    <xf numFmtId="0" fontId="1" fillId="5" borderId="14" xfId="0" quotePrefix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quotePrefix="1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43" fontId="3" fillId="0" borderId="1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24</xdr:row>
      <xdr:rowOff>261897</xdr:rowOff>
    </xdr:from>
    <xdr:to>
      <xdr:col>6</xdr:col>
      <xdr:colOff>200025</xdr:colOff>
      <xdr:row>29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0975EB-AB47-4F71-BD2A-3B7E9AF0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6776997"/>
          <a:ext cx="2162175" cy="1166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638175</xdr:colOff>
      <xdr:row>42</xdr:row>
      <xdr:rowOff>261897</xdr:rowOff>
    </xdr:from>
    <xdr:to>
      <xdr:col>6</xdr:col>
      <xdr:colOff>200025</xdr:colOff>
      <xdr:row>47</xdr:row>
      <xdr:rowOff>133351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900E36-37E6-4A3E-A4B0-BB0127B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6776997"/>
          <a:ext cx="2162175" cy="1166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638175</xdr:colOff>
      <xdr:row>92</xdr:row>
      <xdr:rowOff>261897</xdr:rowOff>
    </xdr:from>
    <xdr:to>
      <xdr:col>6</xdr:col>
      <xdr:colOff>200025</xdr:colOff>
      <xdr:row>97</xdr:row>
      <xdr:rowOff>133351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905D4F-01DC-47F4-9BA9-AFB8B13F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1729997"/>
          <a:ext cx="2162175" cy="1157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341E-67F0-4C9F-A372-B96BDCDAB3B7}">
  <dimension ref="A1:H99"/>
  <sheetViews>
    <sheetView tabSelected="1" view="pageBreakPreview" topLeftCell="A25" zoomScaleNormal="100" zoomScaleSheetLayoutView="100" workbookViewId="0">
      <selection activeCell="C97" sqref="C97"/>
    </sheetView>
  </sheetViews>
  <sheetFormatPr defaultRowHeight="15"/>
  <cols>
    <col min="1" max="1" width="5.5703125" customWidth="1"/>
    <col min="2" max="2" width="47.42578125" customWidth="1"/>
    <col min="3" max="3" width="33.5703125" customWidth="1"/>
    <col min="4" max="5" width="20" customWidth="1"/>
    <col min="6" max="6" width="19" customWidth="1"/>
    <col min="7" max="7" width="30.28515625" customWidth="1"/>
  </cols>
  <sheetData>
    <row r="1" spans="1:7" s="1" customFormat="1" ht="20.25">
      <c r="A1" s="17" t="s">
        <v>14</v>
      </c>
      <c r="B1" s="17"/>
      <c r="C1" s="17"/>
      <c r="D1" s="17"/>
      <c r="E1" s="17"/>
      <c r="F1" s="17"/>
      <c r="G1" s="17"/>
    </row>
    <row r="2" spans="1:7" s="1" customFormat="1" ht="20.25">
      <c r="A2" s="17" t="s">
        <v>20</v>
      </c>
      <c r="B2" s="17"/>
      <c r="C2" s="17"/>
      <c r="D2" s="17"/>
      <c r="E2" s="17"/>
      <c r="F2" s="17"/>
      <c r="G2" s="17"/>
    </row>
    <row r="3" spans="1:7" s="1" customFormat="1" ht="20.25">
      <c r="A3" s="17" t="s">
        <v>19</v>
      </c>
      <c r="B3" s="17"/>
      <c r="C3" s="17"/>
      <c r="D3" s="17"/>
      <c r="E3" s="17"/>
      <c r="F3" s="17"/>
      <c r="G3" s="17"/>
    </row>
    <row r="4" spans="1:7" s="1" customFormat="1" ht="20.25">
      <c r="A4" s="14"/>
      <c r="B4" s="14"/>
      <c r="C4" s="14"/>
      <c r="D4" s="14"/>
      <c r="E4" s="14"/>
      <c r="F4" s="14"/>
      <c r="G4" s="14"/>
    </row>
    <row r="5" spans="1:7" s="1" customFormat="1" ht="43.5" customHeight="1">
      <c r="A5" s="2" t="s">
        <v>0</v>
      </c>
      <c r="B5" s="2" t="s">
        <v>9</v>
      </c>
      <c r="C5" s="2" t="s">
        <v>15</v>
      </c>
      <c r="D5" s="2" t="s">
        <v>1</v>
      </c>
      <c r="E5" s="3" t="s">
        <v>2</v>
      </c>
      <c r="F5" s="2" t="s">
        <v>3</v>
      </c>
      <c r="G5" s="2" t="s">
        <v>16</v>
      </c>
    </row>
    <row r="6" spans="1:7" s="6" customFormat="1" ht="20.25">
      <c r="A6" s="7">
        <v>1</v>
      </c>
      <c r="B6" s="16" t="s">
        <v>10</v>
      </c>
      <c r="C6" s="16"/>
      <c r="D6" s="16"/>
      <c r="E6" s="16"/>
      <c r="F6" s="16"/>
      <c r="G6" s="16"/>
    </row>
    <row r="7" spans="1:7" s="6" customFormat="1" ht="20.25">
      <c r="A7" s="7"/>
      <c r="B7" s="18" t="s">
        <v>11</v>
      </c>
      <c r="C7" s="19"/>
      <c r="D7" s="19"/>
      <c r="E7" s="19"/>
      <c r="F7" s="19"/>
      <c r="G7" s="20"/>
    </row>
    <row r="8" spans="1:7" s="6" customFormat="1" ht="20.25">
      <c r="A8" s="4"/>
      <c r="B8" s="18" t="s">
        <v>12</v>
      </c>
      <c r="C8" s="19"/>
      <c r="D8" s="19"/>
      <c r="E8" s="19"/>
      <c r="F8" s="19"/>
      <c r="G8" s="20"/>
    </row>
    <row r="9" spans="1:7" s="1" customFormat="1" ht="20.25">
      <c r="A9" s="21">
        <v>1.1000000000000001</v>
      </c>
      <c r="B9" s="22" t="s">
        <v>7</v>
      </c>
      <c r="C9" s="22"/>
      <c r="D9" s="23"/>
      <c r="E9" s="24"/>
      <c r="F9" s="24"/>
      <c r="G9" s="24"/>
    </row>
    <row r="10" spans="1:7" s="6" customFormat="1" ht="20.25">
      <c r="A10" s="4"/>
      <c r="B10" s="11" t="s">
        <v>22</v>
      </c>
      <c r="C10" s="4" t="s">
        <v>13</v>
      </c>
      <c r="D10" s="10">
        <f>3000*12</f>
        <v>36000</v>
      </c>
      <c r="E10" s="10">
        <f>3000+3000+3000+3000+3000+3000</f>
        <v>18000</v>
      </c>
      <c r="F10" s="26">
        <f>+E10*100/D10</f>
        <v>50</v>
      </c>
      <c r="G10" s="5" t="s">
        <v>5</v>
      </c>
    </row>
    <row r="11" spans="1:7" s="6" customFormat="1" ht="20.25">
      <c r="A11" s="4"/>
      <c r="B11" s="11" t="s">
        <v>23</v>
      </c>
      <c r="C11" s="4" t="s">
        <v>13</v>
      </c>
      <c r="D11" s="10">
        <v>59300</v>
      </c>
      <c r="E11" s="10">
        <v>59300</v>
      </c>
      <c r="F11" s="26">
        <f>+E11*100/D11</f>
        <v>100</v>
      </c>
      <c r="G11" s="5" t="s">
        <v>5</v>
      </c>
    </row>
    <row r="12" spans="1:7" s="6" customFormat="1" ht="20.25">
      <c r="A12" s="4"/>
      <c r="B12" s="11"/>
      <c r="C12" s="4"/>
      <c r="D12" s="10"/>
      <c r="E12" s="10"/>
      <c r="F12" s="5"/>
      <c r="G12" s="5"/>
    </row>
    <row r="13" spans="1:7" s="6" customFormat="1" ht="20.25">
      <c r="A13" s="4"/>
      <c r="B13" s="11"/>
      <c r="C13" s="4"/>
      <c r="D13" s="10"/>
      <c r="E13" s="10"/>
      <c r="F13" s="5"/>
      <c r="G13" s="5"/>
    </row>
    <row r="14" spans="1:7" s="6" customFormat="1" ht="20.25">
      <c r="A14" s="4"/>
      <c r="B14" s="11"/>
      <c r="C14" s="4"/>
      <c r="D14" s="10"/>
      <c r="E14" s="10"/>
      <c r="F14" s="5"/>
      <c r="G14" s="5"/>
    </row>
    <row r="15" spans="1:7" s="6" customFormat="1" ht="21" thickBot="1">
      <c r="A15" s="29"/>
      <c r="B15" s="30" t="s">
        <v>21</v>
      </c>
      <c r="C15" s="31"/>
      <c r="D15" s="32">
        <f>SUM(D10:D14)</f>
        <v>95300</v>
      </c>
      <c r="E15" s="32">
        <f>SUM(E10:E14)</f>
        <v>77300</v>
      </c>
      <c r="F15" s="33">
        <f>+E15*100/D15</f>
        <v>81.112277019937039</v>
      </c>
      <c r="G15" s="31" t="s">
        <v>18</v>
      </c>
    </row>
    <row r="16" spans="1:7" s="1" customFormat="1" ht="21" thickTop="1">
      <c r="A16" s="27">
        <v>1.2</v>
      </c>
      <c r="B16" s="28" t="s">
        <v>4</v>
      </c>
      <c r="C16" s="34"/>
      <c r="D16" s="35"/>
      <c r="E16" s="35"/>
      <c r="F16" s="36"/>
      <c r="G16" s="37"/>
    </row>
    <row r="17" spans="1:8" s="1" customFormat="1" ht="20.25">
      <c r="A17" s="25"/>
      <c r="B17" s="38" t="s">
        <v>24</v>
      </c>
      <c r="C17" s="4" t="s">
        <v>13</v>
      </c>
      <c r="D17" s="10">
        <f>9934.11+7967.22+7698.92</f>
        <v>25600.25</v>
      </c>
      <c r="E17" s="10">
        <f>9934.11+7967.22+7698.92</f>
        <v>25600.25</v>
      </c>
      <c r="F17" s="26">
        <f>+E17*100/D17</f>
        <v>100</v>
      </c>
      <c r="G17" s="5" t="s">
        <v>5</v>
      </c>
    </row>
    <row r="18" spans="1:8" s="1" customFormat="1" ht="20.25">
      <c r="A18" s="25"/>
      <c r="B18" s="38" t="s">
        <v>25</v>
      </c>
      <c r="C18" s="4" t="s">
        <v>13</v>
      </c>
      <c r="D18" s="10">
        <f>2247*12</f>
        <v>26964</v>
      </c>
      <c r="E18" s="10">
        <f>2247*6</f>
        <v>13482</v>
      </c>
      <c r="F18" s="26">
        <f>+E18*100/D18</f>
        <v>50</v>
      </c>
      <c r="G18" s="5" t="s">
        <v>5</v>
      </c>
    </row>
    <row r="19" spans="1:8" s="1" customFormat="1" ht="20.25">
      <c r="A19" s="25"/>
      <c r="B19" s="38" t="s">
        <v>26</v>
      </c>
      <c r="C19" s="4" t="s">
        <v>13</v>
      </c>
      <c r="D19" s="10">
        <f>718.87+834.55+456.41+703.42+800+800+800+800+700+700+700+800</f>
        <v>8813.25</v>
      </c>
      <c r="E19" s="10">
        <f>718.87+834.55+456.41+703.42</f>
        <v>2713.25</v>
      </c>
      <c r="F19" s="26">
        <f>+E19*100/D19</f>
        <v>30.786032394406149</v>
      </c>
      <c r="G19" s="5" t="s">
        <v>5</v>
      </c>
    </row>
    <row r="20" spans="1:8" s="1" customFormat="1" ht="20.25">
      <c r="A20" s="25"/>
      <c r="B20" s="38"/>
      <c r="C20" s="4"/>
      <c r="D20" s="10"/>
      <c r="E20" s="10"/>
      <c r="F20" s="26"/>
      <c r="G20" s="5"/>
    </row>
    <row r="21" spans="1:8" s="1" customFormat="1" ht="20.25">
      <c r="A21" s="25"/>
      <c r="B21" s="38"/>
      <c r="C21" s="4"/>
      <c r="D21" s="10"/>
      <c r="E21" s="10"/>
      <c r="F21" s="26"/>
      <c r="G21" s="5"/>
    </row>
    <row r="22" spans="1:8" s="1" customFormat="1" ht="20.25">
      <c r="A22" s="25"/>
      <c r="B22" s="38"/>
      <c r="C22" s="4"/>
      <c r="D22" s="10"/>
      <c r="E22" s="10"/>
      <c r="F22" s="26"/>
      <c r="G22" s="5"/>
    </row>
    <row r="23" spans="1:8" s="1" customFormat="1" ht="21" thickBot="1">
      <c r="A23" s="29"/>
      <c r="B23" s="30" t="s">
        <v>21</v>
      </c>
      <c r="C23" s="31"/>
      <c r="D23" s="32">
        <f>SUM(D17:D22)</f>
        <v>61377.5</v>
      </c>
      <c r="E23" s="32">
        <f>SUM(E17:E22)</f>
        <v>41795.5</v>
      </c>
      <c r="F23" s="33">
        <f>+E23*100/D23</f>
        <v>68.095800578387852</v>
      </c>
      <c r="G23" s="31" t="s">
        <v>18</v>
      </c>
    </row>
    <row r="24" spans="1:8" s="6" customFormat="1" ht="21.75" thickTop="1" thickBot="1">
      <c r="A24" s="44" t="s">
        <v>27</v>
      </c>
      <c r="B24" s="45"/>
      <c r="C24" s="46"/>
      <c r="D24" s="47">
        <f>+D15+D23</f>
        <v>156677.5</v>
      </c>
      <c r="E24" s="48">
        <f>+E15+E23</f>
        <v>119095.5</v>
      </c>
      <c r="F24" s="48">
        <f>+E24*100/D24</f>
        <v>76.013148026998138</v>
      </c>
      <c r="G24" s="49" t="s">
        <v>18</v>
      </c>
    </row>
    <row r="25" spans="1:8" s="6" customFormat="1" ht="21" thickTop="1">
      <c r="A25" s="12"/>
    </row>
    <row r="26" spans="1:8" s="6" customFormat="1" ht="20.25">
      <c r="A26" s="12"/>
      <c r="E26" s="50" t="s">
        <v>28</v>
      </c>
      <c r="F26" s="50"/>
      <c r="G26" s="12" t="s">
        <v>29</v>
      </c>
    </row>
    <row r="27" spans="1:8" s="6" customFormat="1" ht="20.25">
      <c r="A27" s="12"/>
      <c r="E27" s="12"/>
      <c r="F27" s="12"/>
      <c r="G27" s="12"/>
      <c r="H27" s="12"/>
    </row>
    <row r="28" spans="1:8" s="6" customFormat="1" ht="20.25">
      <c r="A28" s="12"/>
      <c r="E28" s="15"/>
      <c r="F28" s="15"/>
    </row>
    <row r="29" spans="1:8" s="6" customFormat="1" ht="20.25">
      <c r="A29" s="12"/>
      <c r="D29" s="50" t="s">
        <v>32</v>
      </c>
      <c r="E29" s="50"/>
      <c r="F29" s="15"/>
    </row>
    <row r="30" spans="1:8" s="6" customFormat="1" ht="20.25">
      <c r="A30" s="12"/>
      <c r="D30" s="13"/>
      <c r="E30" s="50" t="s">
        <v>30</v>
      </c>
      <c r="F30" s="50"/>
    </row>
    <row r="31" spans="1:8" s="6" customFormat="1" ht="20.25">
      <c r="A31" s="12"/>
      <c r="D31" s="13"/>
      <c r="E31" s="50" t="s">
        <v>31</v>
      </c>
      <c r="F31" s="50"/>
    </row>
    <row r="32" spans="1:8" s="6" customFormat="1" ht="20.25">
      <c r="A32" s="12"/>
      <c r="D32" s="13"/>
      <c r="E32" s="15"/>
    </row>
    <row r="33" spans="1:8" s="1" customFormat="1" ht="20.25">
      <c r="A33" s="17" t="s">
        <v>14</v>
      </c>
      <c r="B33" s="17"/>
      <c r="C33" s="17"/>
      <c r="D33" s="17"/>
      <c r="E33" s="17"/>
      <c r="F33" s="17"/>
      <c r="G33" s="17"/>
    </row>
    <row r="34" spans="1:8" s="1" customFormat="1" ht="20.25">
      <c r="A34" s="17" t="s">
        <v>20</v>
      </c>
      <c r="B34" s="17"/>
      <c r="C34" s="17"/>
      <c r="D34" s="17"/>
      <c r="E34" s="17"/>
      <c r="F34" s="17"/>
      <c r="G34" s="17"/>
    </row>
    <row r="35" spans="1:8" s="1" customFormat="1" ht="20.25">
      <c r="A35" s="17" t="s">
        <v>19</v>
      </c>
      <c r="B35" s="17"/>
      <c r="C35" s="17"/>
      <c r="D35" s="17"/>
      <c r="E35" s="17"/>
      <c r="F35" s="17"/>
      <c r="G35" s="17"/>
    </row>
    <row r="36" spans="1:8" s="1" customFormat="1" ht="20.25">
      <c r="A36" s="14"/>
      <c r="B36" s="14"/>
      <c r="C36" s="14"/>
      <c r="D36" s="14"/>
      <c r="E36" s="14"/>
      <c r="F36" s="14"/>
      <c r="G36" s="14"/>
    </row>
    <row r="37" spans="1:8" s="1" customFormat="1" ht="43.5" customHeight="1">
      <c r="A37" s="2" t="s">
        <v>0</v>
      </c>
      <c r="B37" s="2" t="s">
        <v>9</v>
      </c>
      <c r="C37" s="2" t="s">
        <v>15</v>
      </c>
      <c r="D37" s="2" t="s">
        <v>1</v>
      </c>
      <c r="E37" s="3" t="s">
        <v>2</v>
      </c>
      <c r="F37" s="2" t="s">
        <v>3</v>
      </c>
      <c r="G37" s="2" t="s">
        <v>16</v>
      </c>
    </row>
    <row r="38" spans="1:8" s="6" customFormat="1" ht="20.25">
      <c r="A38" s="7">
        <v>2</v>
      </c>
      <c r="B38" s="16" t="s">
        <v>10</v>
      </c>
      <c r="C38" s="16"/>
      <c r="D38" s="16"/>
      <c r="E38" s="16"/>
      <c r="F38" s="16"/>
      <c r="G38" s="16"/>
    </row>
    <row r="39" spans="1:8" s="6" customFormat="1" ht="20.25">
      <c r="A39" s="4"/>
      <c r="B39" s="18" t="s">
        <v>6</v>
      </c>
      <c r="C39" s="19"/>
      <c r="D39" s="19"/>
      <c r="E39" s="19"/>
      <c r="F39" s="19"/>
      <c r="G39" s="20"/>
    </row>
    <row r="40" spans="1:8" s="1" customFormat="1" ht="20.25">
      <c r="A40" s="7">
        <v>2.1</v>
      </c>
      <c r="B40" s="9" t="s">
        <v>8</v>
      </c>
      <c r="C40" s="4" t="s">
        <v>13</v>
      </c>
      <c r="D40" s="8">
        <v>24000</v>
      </c>
      <c r="E40" s="8">
        <v>8000</v>
      </c>
      <c r="F40" s="39">
        <f>+E40*100/D40</f>
        <v>33.333333333333336</v>
      </c>
      <c r="G40" s="5" t="s">
        <v>5</v>
      </c>
    </row>
    <row r="41" spans="1:8" s="6" customFormat="1" ht="21" thickBot="1">
      <c r="A41" s="40" t="s">
        <v>21</v>
      </c>
      <c r="B41" s="41"/>
      <c r="C41" s="42"/>
      <c r="D41" s="32">
        <f>SUM(D40:D40)</f>
        <v>24000</v>
      </c>
      <c r="E41" s="32">
        <f>SUM(E40:E40)</f>
        <v>8000</v>
      </c>
      <c r="F41" s="43">
        <f>+E41*100/D41</f>
        <v>33.333333333333336</v>
      </c>
      <c r="G41" s="31" t="s">
        <v>18</v>
      </c>
    </row>
    <row r="42" spans="1:8" s="6" customFormat="1" ht="21" thickTop="1">
      <c r="A42" s="12"/>
    </row>
    <row r="43" spans="1:8" s="6" customFormat="1" ht="20.25">
      <c r="A43" s="12"/>
    </row>
    <row r="44" spans="1:8" s="6" customFormat="1" ht="20.25">
      <c r="A44" s="12"/>
      <c r="E44" s="50" t="s">
        <v>28</v>
      </c>
      <c r="F44" s="50"/>
      <c r="G44" s="12" t="s">
        <v>29</v>
      </c>
    </row>
    <row r="45" spans="1:8" s="6" customFormat="1" ht="20.25">
      <c r="A45" s="12"/>
      <c r="E45" s="12"/>
      <c r="F45" s="12"/>
      <c r="G45" s="12"/>
      <c r="H45" s="12"/>
    </row>
    <row r="46" spans="1:8" s="6" customFormat="1" ht="20.25">
      <c r="A46" s="12"/>
      <c r="E46" s="15"/>
      <c r="F46" s="15"/>
    </row>
    <row r="47" spans="1:8" s="6" customFormat="1" ht="20.25">
      <c r="A47" s="12"/>
      <c r="D47" s="50" t="s">
        <v>32</v>
      </c>
      <c r="E47" s="50"/>
      <c r="F47" s="15"/>
    </row>
    <row r="48" spans="1:8" s="6" customFormat="1" ht="20.25">
      <c r="A48" s="12"/>
      <c r="D48" s="13"/>
      <c r="E48" s="50" t="s">
        <v>30</v>
      </c>
      <c r="F48" s="50"/>
    </row>
    <row r="49" spans="1:6" s="6" customFormat="1" ht="20.25">
      <c r="A49" s="12"/>
      <c r="D49" s="13"/>
      <c r="E49" s="50" t="s">
        <v>31</v>
      </c>
      <c r="F49" s="50"/>
    </row>
    <row r="50" spans="1:6" s="6" customFormat="1" ht="20.25">
      <c r="A50" s="12"/>
    </row>
    <row r="51" spans="1:6" s="6" customFormat="1" ht="20.25">
      <c r="A51" s="12"/>
    </row>
    <row r="52" spans="1:6" s="6" customFormat="1" ht="20.25">
      <c r="A52" s="12"/>
      <c r="D52" s="13"/>
    </row>
    <row r="53" spans="1:6" s="6" customFormat="1" ht="20.25">
      <c r="A53" s="12"/>
    </row>
    <row r="54" spans="1:6" s="6" customFormat="1" ht="20.25">
      <c r="A54" s="12"/>
    </row>
    <row r="69" spans="1:7" s="1" customFormat="1" ht="20.25">
      <c r="A69" s="17" t="s">
        <v>14</v>
      </c>
      <c r="B69" s="17"/>
      <c r="C69" s="17"/>
      <c r="D69" s="17"/>
      <c r="E69" s="17"/>
      <c r="F69" s="17"/>
      <c r="G69" s="17"/>
    </row>
    <row r="70" spans="1:7" s="1" customFormat="1" ht="20.25">
      <c r="A70" s="17" t="s">
        <v>20</v>
      </c>
      <c r="B70" s="17"/>
      <c r="C70" s="17"/>
      <c r="D70" s="17"/>
      <c r="E70" s="17"/>
      <c r="F70" s="17"/>
      <c r="G70" s="17"/>
    </row>
    <row r="71" spans="1:7" s="1" customFormat="1" ht="20.25">
      <c r="A71" s="17" t="s">
        <v>19</v>
      </c>
      <c r="B71" s="17"/>
      <c r="C71" s="17"/>
      <c r="D71" s="17"/>
      <c r="E71" s="17"/>
      <c r="F71" s="17"/>
      <c r="G71" s="17"/>
    </row>
    <row r="72" spans="1:7" s="1" customFormat="1" ht="20.25">
      <c r="A72" s="14"/>
      <c r="B72" s="14"/>
      <c r="C72" s="14"/>
      <c r="D72" s="14"/>
      <c r="E72" s="14"/>
      <c r="F72" s="14"/>
      <c r="G72" s="14"/>
    </row>
    <row r="73" spans="1:7" s="1" customFormat="1" ht="43.5" customHeight="1">
      <c r="A73" s="2" t="s">
        <v>0</v>
      </c>
      <c r="B73" s="2" t="s">
        <v>9</v>
      </c>
      <c r="C73" s="2" t="s">
        <v>15</v>
      </c>
      <c r="D73" s="2" t="s">
        <v>1</v>
      </c>
      <c r="E73" s="3" t="s">
        <v>2</v>
      </c>
      <c r="F73" s="2" t="s">
        <v>3</v>
      </c>
      <c r="G73" s="2" t="s">
        <v>16</v>
      </c>
    </row>
    <row r="74" spans="1:7" s="6" customFormat="1" ht="20.25">
      <c r="A74" s="7">
        <v>3</v>
      </c>
      <c r="B74" s="16" t="s">
        <v>17</v>
      </c>
      <c r="C74" s="16"/>
      <c r="D74" s="16"/>
      <c r="E74" s="16"/>
      <c r="F74" s="16"/>
      <c r="G74" s="16"/>
    </row>
    <row r="75" spans="1:7" s="1" customFormat="1" ht="20.25">
      <c r="A75" s="21">
        <v>3.1</v>
      </c>
      <c r="B75" s="22" t="s">
        <v>7</v>
      </c>
      <c r="C75" s="22"/>
      <c r="D75" s="23"/>
      <c r="E75" s="24"/>
      <c r="F75" s="24"/>
      <c r="G75" s="24"/>
    </row>
    <row r="76" spans="1:7" s="6" customFormat="1" ht="20.25">
      <c r="A76" s="4"/>
      <c r="B76" s="11" t="s">
        <v>35</v>
      </c>
      <c r="C76" s="4" t="s">
        <v>13</v>
      </c>
      <c r="D76" s="10">
        <f>13400*12</f>
        <v>160800</v>
      </c>
      <c r="E76" s="10">
        <f>13400*3</f>
        <v>40200</v>
      </c>
      <c r="F76" s="54">
        <f>+E76*100/D76</f>
        <v>25</v>
      </c>
      <c r="G76" s="5" t="s">
        <v>5</v>
      </c>
    </row>
    <row r="77" spans="1:7" s="6" customFormat="1" ht="20.25">
      <c r="A77" s="4"/>
      <c r="B77" s="11" t="s">
        <v>36</v>
      </c>
      <c r="C77" s="4" t="s">
        <v>13</v>
      </c>
      <c r="D77" s="10">
        <f>13400*12</f>
        <v>160800</v>
      </c>
      <c r="E77" s="10">
        <f>13400*3</f>
        <v>40200</v>
      </c>
      <c r="F77" s="54">
        <f t="shared" ref="F77:F80" si="0">+E77*100/D77</f>
        <v>25</v>
      </c>
      <c r="G77" s="5" t="s">
        <v>5</v>
      </c>
    </row>
    <row r="78" spans="1:7" s="6" customFormat="1" ht="20.25">
      <c r="A78" s="4"/>
      <c r="B78" s="11" t="s">
        <v>37</v>
      </c>
      <c r="C78" s="4" t="s">
        <v>13</v>
      </c>
      <c r="D78" s="10">
        <f>44246.34+63825+23325+14400+8100</f>
        <v>153896.34</v>
      </c>
      <c r="E78" s="10">
        <f>44246.34+63825+23325+14400+8100</f>
        <v>153896.34</v>
      </c>
      <c r="F78" s="54">
        <f t="shared" si="0"/>
        <v>100</v>
      </c>
      <c r="G78" s="5" t="s">
        <v>5</v>
      </c>
    </row>
    <row r="79" spans="1:7" s="6" customFormat="1" ht="20.25">
      <c r="A79" s="4"/>
      <c r="B79" s="11" t="s">
        <v>38</v>
      </c>
      <c r="C79" s="4" t="s">
        <v>13</v>
      </c>
      <c r="D79" s="10">
        <f>45500+46500+48000+46000</f>
        <v>186000</v>
      </c>
      <c r="E79" s="10">
        <f>45500+46500+48000+46000</f>
        <v>186000</v>
      </c>
      <c r="F79" s="54">
        <f t="shared" si="0"/>
        <v>100</v>
      </c>
      <c r="G79" s="5" t="s">
        <v>5</v>
      </c>
    </row>
    <row r="80" spans="1:7" s="6" customFormat="1" ht="20.25">
      <c r="A80" s="4"/>
      <c r="B80" s="11" t="s">
        <v>39</v>
      </c>
      <c r="C80" s="4" t="s">
        <v>13</v>
      </c>
      <c r="D80" s="10">
        <v>239997.46</v>
      </c>
      <c r="E80" s="10">
        <v>239997.46</v>
      </c>
      <c r="F80" s="54">
        <f t="shared" si="0"/>
        <v>100</v>
      </c>
      <c r="G80" s="5" t="s">
        <v>5</v>
      </c>
    </row>
    <row r="81" spans="1:8" s="6" customFormat="1" ht="20.25">
      <c r="A81" s="4"/>
      <c r="B81" s="11"/>
      <c r="C81" s="4"/>
      <c r="D81" s="10"/>
      <c r="E81" s="10"/>
      <c r="F81" s="54"/>
      <c r="G81" s="5"/>
    </row>
    <row r="82" spans="1:8" s="6" customFormat="1" ht="20.25">
      <c r="A82" s="4"/>
      <c r="B82" s="11"/>
      <c r="C82" s="4"/>
      <c r="D82" s="10"/>
      <c r="E82" s="10"/>
      <c r="F82" s="4"/>
      <c r="G82" s="5"/>
    </row>
    <row r="83" spans="1:8" s="6" customFormat="1" ht="20.25">
      <c r="A83" s="4"/>
      <c r="B83" s="11"/>
      <c r="C83" s="4"/>
      <c r="D83" s="10"/>
      <c r="E83" s="10"/>
      <c r="F83" s="4"/>
      <c r="G83" s="5"/>
    </row>
    <row r="84" spans="1:8" s="6" customFormat="1" ht="21" thickBot="1">
      <c r="A84" s="29"/>
      <c r="B84" s="30" t="s">
        <v>21</v>
      </c>
      <c r="C84" s="31"/>
      <c r="D84" s="33">
        <f>SUM(D76:D83)</f>
        <v>901493.79999999993</v>
      </c>
      <c r="E84" s="33">
        <f>SUM(E76:E83)</f>
        <v>660293.79999999993</v>
      </c>
      <c r="F84" s="33">
        <f>+E84*100/D84</f>
        <v>73.244408336474407</v>
      </c>
      <c r="G84" s="31" t="s">
        <v>18</v>
      </c>
    </row>
    <row r="85" spans="1:8" s="1" customFormat="1" ht="21" thickTop="1">
      <c r="A85" s="21">
        <v>3.2</v>
      </c>
      <c r="B85" s="24" t="s">
        <v>4</v>
      </c>
      <c r="C85" s="51"/>
      <c r="D85" s="23"/>
      <c r="E85" s="52"/>
      <c r="F85" s="21"/>
      <c r="G85" s="53"/>
    </row>
    <row r="86" spans="1:8" s="1" customFormat="1" ht="20.25">
      <c r="A86" s="25"/>
      <c r="B86" s="38" t="s">
        <v>33</v>
      </c>
      <c r="C86" s="4" t="s">
        <v>13</v>
      </c>
      <c r="D86" s="10">
        <f>229547.98+45851.4+24107.1</f>
        <v>299506.48</v>
      </c>
      <c r="E86" s="10">
        <f>229547.98+45851.4</f>
        <v>275399.38</v>
      </c>
      <c r="F86" s="26">
        <f>+E86*100/D86</f>
        <v>91.951058955385548</v>
      </c>
      <c r="G86" s="5" t="s">
        <v>5</v>
      </c>
    </row>
    <row r="87" spans="1:8" s="1" customFormat="1" ht="20.25">
      <c r="A87" s="25"/>
      <c r="B87" s="38" t="s">
        <v>34</v>
      </c>
      <c r="C87" s="4" t="s">
        <v>13</v>
      </c>
      <c r="D87" s="10">
        <v>53502.14</v>
      </c>
      <c r="E87" s="10">
        <v>24107.1</v>
      </c>
      <c r="F87" s="26">
        <f>+E87*100/D87</f>
        <v>45.058197672093115</v>
      </c>
      <c r="G87" s="5" t="s">
        <v>5</v>
      </c>
    </row>
    <row r="88" spans="1:8" s="1" customFormat="1" ht="20.25">
      <c r="A88" s="25"/>
      <c r="B88" s="38"/>
      <c r="C88" s="4"/>
      <c r="D88" s="10"/>
      <c r="E88" s="10"/>
      <c r="F88" s="26"/>
      <c r="G88" s="5"/>
    </row>
    <row r="89" spans="1:8" s="1" customFormat="1" ht="20.25">
      <c r="A89" s="25"/>
      <c r="B89" s="38"/>
      <c r="C89" s="4"/>
      <c r="D89" s="10"/>
      <c r="E89" s="10"/>
      <c r="F89" s="26"/>
      <c r="G89" s="5"/>
    </row>
    <row r="90" spans="1:8" s="1" customFormat="1" ht="20.25">
      <c r="A90" s="25"/>
      <c r="B90" s="38"/>
      <c r="C90" s="4"/>
      <c r="D90" s="10"/>
      <c r="E90" s="10"/>
      <c r="F90" s="26"/>
      <c r="G90" s="5"/>
    </row>
    <row r="91" spans="1:8" s="1" customFormat="1" ht="21" thickBot="1">
      <c r="A91" s="29"/>
      <c r="B91" s="30" t="s">
        <v>21</v>
      </c>
      <c r="C91" s="31"/>
      <c r="D91" s="32">
        <f>SUM(D86:D90)</f>
        <v>353008.62</v>
      </c>
      <c r="E91" s="32">
        <f>SUM(E86:E90)</f>
        <v>299506.48</v>
      </c>
      <c r="F91" s="33">
        <f>+E91*100/D91</f>
        <v>84.843956501685426</v>
      </c>
      <c r="G91" s="31" t="s">
        <v>18</v>
      </c>
    </row>
    <row r="92" spans="1:8" s="6" customFormat="1" ht="21.75" thickTop="1" thickBot="1">
      <c r="A92" s="44" t="s">
        <v>27</v>
      </c>
      <c r="B92" s="45"/>
      <c r="C92" s="46"/>
      <c r="D92" s="47">
        <f>+D84+D91</f>
        <v>1254502.42</v>
      </c>
      <c r="E92" s="47">
        <f>+E84+E91</f>
        <v>959800.27999999991</v>
      </c>
      <c r="F92" s="48">
        <f>+E92*100/D92</f>
        <v>76.508443881678588</v>
      </c>
      <c r="G92" s="49" t="s">
        <v>18</v>
      </c>
    </row>
    <row r="93" spans="1:8" s="6" customFormat="1" ht="21" thickTop="1">
      <c r="A93" s="12"/>
    </row>
    <row r="94" spans="1:8" s="6" customFormat="1" ht="20.25">
      <c r="A94" s="12"/>
      <c r="E94" s="50" t="s">
        <v>28</v>
      </c>
      <c r="F94" s="50"/>
      <c r="G94" s="12" t="s">
        <v>29</v>
      </c>
    </row>
    <row r="95" spans="1:8" s="6" customFormat="1" ht="20.25">
      <c r="A95" s="12"/>
      <c r="E95" s="12"/>
      <c r="F95" s="12"/>
      <c r="G95" s="12"/>
      <c r="H95" s="12"/>
    </row>
    <row r="96" spans="1:8" s="6" customFormat="1" ht="20.25">
      <c r="A96" s="12"/>
      <c r="E96" s="15"/>
      <c r="F96" s="15"/>
    </row>
    <row r="97" spans="1:6" s="6" customFormat="1" ht="20.25">
      <c r="A97" s="12"/>
      <c r="D97" s="50" t="s">
        <v>32</v>
      </c>
      <c r="E97" s="50"/>
      <c r="F97" s="15"/>
    </row>
    <row r="98" spans="1:6" s="6" customFormat="1" ht="20.25">
      <c r="A98" s="12"/>
      <c r="D98" s="13"/>
      <c r="E98" s="50" t="s">
        <v>30</v>
      </c>
      <c r="F98" s="50"/>
    </row>
    <row r="99" spans="1:6" s="6" customFormat="1" ht="20.25">
      <c r="A99" s="12"/>
      <c r="D99" s="13"/>
      <c r="E99" s="50" t="s">
        <v>31</v>
      </c>
      <c r="F99" s="50"/>
    </row>
  </sheetData>
  <mergeCells count="32">
    <mergeCell ref="E94:F94"/>
    <mergeCell ref="D97:E97"/>
    <mergeCell ref="E98:F98"/>
    <mergeCell ref="E99:F99"/>
    <mergeCell ref="A35:G35"/>
    <mergeCell ref="B38:G38"/>
    <mergeCell ref="B39:G39"/>
    <mergeCell ref="B8:G8"/>
    <mergeCell ref="B9:C9"/>
    <mergeCell ref="A24:C24"/>
    <mergeCell ref="A33:G33"/>
    <mergeCell ref="A34:G34"/>
    <mergeCell ref="E30:F30"/>
    <mergeCell ref="E31:F31"/>
    <mergeCell ref="E26:F26"/>
    <mergeCell ref="D29:E29"/>
    <mergeCell ref="A1:G1"/>
    <mergeCell ref="A2:G2"/>
    <mergeCell ref="A3:G3"/>
    <mergeCell ref="B6:G6"/>
    <mergeCell ref="B7:G7"/>
    <mergeCell ref="B75:C75"/>
    <mergeCell ref="A41:C41"/>
    <mergeCell ref="A69:G69"/>
    <mergeCell ref="A70:G70"/>
    <mergeCell ref="A71:G71"/>
    <mergeCell ref="B74:G74"/>
    <mergeCell ref="E44:F44"/>
    <mergeCell ref="D47:E47"/>
    <mergeCell ref="E48:F48"/>
    <mergeCell ref="E49:F49"/>
    <mergeCell ref="A92:C92"/>
  </mergeCells>
  <pageMargins left="0.25" right="0.25" top="0.75" bottom="0.75" header="0.3" footer="0.3"/>
  <pageSetup scale="75" orientation="landscape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ผลการใช้จ่าย ไตรมาส 1-2</vt:lpstr>
      <vt:lpstr>'ผลการใช้จ่าย ไตรมาส 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นิชญาภัสร์ เจริญเสถียรบดี</cp:lastModifiedBy>
  <cp:lastPrinted>2025-04-08T14:47:01Z</cp:lastPrinted>
  <dcterms:created xsi:type="dcterms:W3CDTF">2024-01-10T07:59:11Z</dcterms:created>
  <dcterms:modified xsi:type="dcterms:W3CDTF">2025-04-08T14:47:14Z</dcterms:modified>
</cp:coreProperties>
</file>